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<sst xmlns="http://schemas.openxmlformats.org/spreadsheetml/2006/main" count="27157" uniqueCount="786">
  <si>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</si>
  <si>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</si>
  <si>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</si>
  <si>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</si>
  <si>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</si>
  <si>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</si>
  <si>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</si>
  <si>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</si>
  <si>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</si>
  <si>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</si>
  <si>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</si>
  <si>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</si>
  <si>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</si>
  <si>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</si>
  <si>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</si>
  <si>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</si>
  <si>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</si>
  <si>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</si>
  <si>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</si>
  <si>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</si>
  <si>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</si>
  <si>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</si>
  <si>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</si>
  <si>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</si>
  <si>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</si>
  <si>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</si>
  <si>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</si>
  <si>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</si>
  <si>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</si>
  <si>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</si>
  <si>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</si>
  <si>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</si>
  <si>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</si>
  <si>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</si>
  <si>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</si>
  <si>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</si>
  <si>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</si>
  <si>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</si>
  <si>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</si>
  <si>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</si>
  <si>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</si>
  <si>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</si>
  <si>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</si>
  <si>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</si>
  <si>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</si>
  <si>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</si>
  <si>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</si>
  <si>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</si>
  <si>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</si>
  <si>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</si>
  <si>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</si>
  <si>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</si>
  <si>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</si>
  <si>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</si>
  <si>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</si>
  <si>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</si>
  <si>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</si>
  <si>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</si>
  <si>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</si>
  <si>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</si>
  <si>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</si>
  <si>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</si>
  <si>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</si>
  <si>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</si>
  <si>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</si>
  <si>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</si>
  <si>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</si>
  <si>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</si>
  <si>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</si>
  <si>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</si>
  <si>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</si>
  <si>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</si>
  <si>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</si>
  <si>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</si>
  <si>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</si>
  <si>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</si>
  <si>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</si>
  <si>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</si>
  <si>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</si>
  <si>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</si>
  <si>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</si>
  <si>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</si>
  <si>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</si>
  <si>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</si>
  <si>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</si>
  <si>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</si>
  <si>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</si>
  <si>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</si>
  <si>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</si>
  <si>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</si>
  <si>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</si>
  <si>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</si>
  <si>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</si>
  <si>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</si>
  <si>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</si>
  <si>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</si>
  <si>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</si>
  <si>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</si>
  <si>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</si>
  <si>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</si>
  <si>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</si>
  <si>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</si>
  <si>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</si>
  <si>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</si>
  <si>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</si>
  <si>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</si>
  <si>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</si>
  <si>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</si>
  <si>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</si>
  <si>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</si>
  <si>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</si>
  <si>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</si>
  <si>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</si>
  <si>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</si>
  <si>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</si>
  <si>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</si>
  <si>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</si>
  <si>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</si>
  <si>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</si>
  <si>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</si>
  <si>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</si>
  <si>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</si>
  <si>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</si>
  <si>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</si>
  <si>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</si>
  <si>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</si>
  <si>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</si>
  <si>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</si>
  <si>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</si>
  <si>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</si>
  <si>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</si>
  <si>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</si>
  <si>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</si>
  <si>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</si>
  <si>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</si>
  <si>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</si>
  <si>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</si>
  <si>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</si>
  <si>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</si>
  <si>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</si>
  <si>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</si>
  <si>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</si>
  <si>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</si>
  <si>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</si>
  <si>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</si>
  <si>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</si>
  <si>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</si>
  <si>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</si>
  <si>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</si>
  <si>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</si>
  <si>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</si>
  <si>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</si>
  <si>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</si>
  <si>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</si>
  <si>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</si>
  <si>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</si>
  <si>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</si>
  <si>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</si>
  <si>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</si>
  <si>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</si>
  <si>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</si>
  <si>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</si>
  <si>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</si>
  <si>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</si>
  <si>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</si>
  <si>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</si>
  <si>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</si>
  <si>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</si>
  <si>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</si>
  <si>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</si>
  <si>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</si>
  <si>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</si>
  <si>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</si>
  <si>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</si>
  <si>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</si>
  <si>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</si>
  <si>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</si>
  <si>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</si>
  <si>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</si>
  <si>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</si>
  <si>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</si>
  <si>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</si>
  <si>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</si>
  <si>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</si>
  <si>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</si>
  <si>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</si>
  <si>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</si>
  <si>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</si>
  <si>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</si>
  <si>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</si>
  <si>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</si>
  <si>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</si>
  <si>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</si>
  <si>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</si>
  <si>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</si>
  <si>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</si>
  <si>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</si>
  <si>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</si>
  <si>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</si>
  <si>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</si>
  <si>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</si>
  <si>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</si>
  <si>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</si>
  <si>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</si>
  <si>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</si>
  <si>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</si>
  <si>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</si>
  <si>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</si>
  <si>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</si>
  <si>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</si>
  <si>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</si>
  <si>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</si>
  <si>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</si>
  <si>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</si>
  <si>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</si>
  <si>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</si>
  <si>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</si>
  <si>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</si>
  <si>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</si>
  <si>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</si>
  <si>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</si>
  <si>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</si>
  <si>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</si>
  <si>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</si>
  <si>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</si>
  <si>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</si>
  <si>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</si>
  <si>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</si>
  <si>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</si>
  <si>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</si>
  <si>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</si>
  <si>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</si>
  <si>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</si>
  <si>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</si>
  <si>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</si>
  <si>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</si>
  <si>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</si>
  <si>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</si>
  <si>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</si>
  <si>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</si>
  <si>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</si>
  <si>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</si>
  <si>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</si>
  <si>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</si>
  <si>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</si>
  <si>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</si>
  <si>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</si>
  <si>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</si>
  <si>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</si>
  <si>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</si>
  <si>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</si>
  <si>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</si>
  <si>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</si>
  <si>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</si>
  <si>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</si>
  <si>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</si>
  <si>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</si>
  <si>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</si>
  <si>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</si>
  <si>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</si>
  <si>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</si>
  <si>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</si>
  <si>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</si>
  <si>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</si>
  <si>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</si>
  <si>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</si>
  <si>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</si>
  <si>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</si>
  <si>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</si>
  <si>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</si>
  <si>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</si>
  <si>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</si>
  <si>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</si>
  <si>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</si>
  <si>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</si>
  <si>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</si>
  <si>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</si>
  <si>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</si>
  <si>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</si>
  <si>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</si>
  <si>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</si>
  <si>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</si>
  <si>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</si>
  <si>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</si>
  <si>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</si>
  <si>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</si>
  <si>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</si>
  <si>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</si>
  <si>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</si>
  <si>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</si>
  <si>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</si>
  <si>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</si>
  <si>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</si>
  <si>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</si>
  <si>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</si>
  <si>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</si>
  <si>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</si>
  <si>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</si>
  <si>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</si>
  <si>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</si>
  <si>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</si>
  <si>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</si>
  <si>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</si>
  <si>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</si>
  <si>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</si>
  <si>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</si>
  <si>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</si>
  <si>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</si>
  <si>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</si>
  <si>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</si>
  <si>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</si>
  <si>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</si>
  <si>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</si>
  <si>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</si>
  <si>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</si>
  <si>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</si>
  <si>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</si>
  <si>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</si>
  <si>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</si>
  <si>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</si>
  <si>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</si>
  <si>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</si>
  <si>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</si>
  <si>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</si>
  <si>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</si>
  <si>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</si>
  <si>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</si>
  <si>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</si>
  <si>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</si>
  <si>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</si>
  <si>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</si>
  <si>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</si>
  <si>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</si>
  <si>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</si>
  <si>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</si>
  <si>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</si>
  <si>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</si>
  <si>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</si>
  <si>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</si>
  <si>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</si>
  <si>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</si>
  <si>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</si>
  <si>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</si>
  <si>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</si>
  <si>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</si>
  <si>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</si>
  <si>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</si>
  <si>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</si>
  <si>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</si>
  <si>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</si>
  <si>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</si>
  <si>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</si>
  <si>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</si>
  <si>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</si>
  <si>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</si>
  <si>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</si>
  <si>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</si>
  <si>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</si>
  <si>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</si>
  <si>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</si>
  <si>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</si>
  <si>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</si>
  <si>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</si>
  <si>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</si>
  <si>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</si>
  <si>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</si>
  <si>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</si>
  <si>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</si>
  <si>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</si>
  <si>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</si>
  <si>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</si>
  <si>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</si>
  <si>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</si>
  <si>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</si>
  <si>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</si>
  <si>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</si>
  <si>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</si>
  <si>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</si>
  <si>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</si>
  <si>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</si>
  <si>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</si>
  <si>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</si>
  <si>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</si>
  <si>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</si>
  <si>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</si>
  <si>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</si>
  <si>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</si>
  <si>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</si>
  <si>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</si>
  <si>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</si>
  <si>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</si>
  <si>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</si>
  <si>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</si>
  <si>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</si>
  <si>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</si>
  <si>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</si>
  <si>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</si>
  <si>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</si>
  <si>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</si>
  <si>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</si>
  <si>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</si>
  <si>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</si>
  <si>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</si>
  <si>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</si>
  <si>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</si>
  <si>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</si>
  <si>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</si>
  <si>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</si>
  <si>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</si>
  <si>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</si>
  <si>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</si>
  <si>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</si>
  <si>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</si>
  <si>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</si>
  <si>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</si>
  <si>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</si>
  <si>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</si>
  <si>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</si>
  <si>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</si>
  <si>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</si>
  <si>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</si>
  <si>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</si>
  <si>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</si>
  <si>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</si>
  <si>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</si>
  <si>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</si>
  <si>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</si>
  <si>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</si>
  <si>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</si>
  <si>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</si>
  <si>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</si>
  <si>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</si>
  <si>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</si>
  <si>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</si>
  <si>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</si>
  <si>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</si>
  <si>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</si>
  <si>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</si>
  <si>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</si>
  <si>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</si>
  <si>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</si>
  <si>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</si>
  <si>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</si>
  <si>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</si>
  <si>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</si>
  <si>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</si>
  <si>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</si>
  <si>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</si>
  <si>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</si>
  <si>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</si>
  <si>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</si>
  <si>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</si>
  <si>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</si>
  <si>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</si>
  <si>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</si>
  <si>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</si>
  <si>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</si>
  <si>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</si>
  <si>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</si>
  <si>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</si>
  <si>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</si>
  <si>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</si>
  <si>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</si>
  <si>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</si>
  <si>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</si>
  <si>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</si>
  <si>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</si>
  <si>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</si>
  <si>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</si>
  <si>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</si>
  <si>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</si>
  <si>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</si>
  <si>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</si>
  <si>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</si>
  <si>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</si>
  <si>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</si>
  <si>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</si>
  <si>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</si>
  <si>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</si>
  <si>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</si>
  <si>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</si>
  <si>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</si>
  <si>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</si>
  <si>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</si>
  <si>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</si>
  <si>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</si>
  <si>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</si>
  <si>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</si>
  <si>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</si>
  <si>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</si>
  <si>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</si>
  <si>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</si>
  <si>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</si>
  <si>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</si>
  <si>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</si>
  <si>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</si>
  <si>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</si>
  <si>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</si>
  <si>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</si>
  <si>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</si>
  <si>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</si>
  <si>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</si>
  <si>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</si>
  <si>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</si>
  <si>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</si>
  <si>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</si>
  <si>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</si>
  <si>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</si>
  <si>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</si>
  <si>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</si>
  <si>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</si>
  <si>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</si>
  <si>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</si>
  <si>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</si>
  <si>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</si>
  <si>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</si>
  <si>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</si>
  <si>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</si>
  <si>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</si>
  <si>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</si>
  <si>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</si>
  <si>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</si>
  <si>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</si>
  <si>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</si>
  <si>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</si>
  <si>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</si>
  <si>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</si>
  <si>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</si>
  <si>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</si>
  <si>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</si>
  <si>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</si>
  <si>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</si>
  <si>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</si>
  <si>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</si>
  <si>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</si>
  <si>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</si>
  <si>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</si>
  <si>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</si>
  <si>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</si>
  <si>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</si>
  <si>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</si>
  <si>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</si>
  <si>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</si>
  <si>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</si>
  <si>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</si>
  <si>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</si>
  <si>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</si>
  <si>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</si>
  <si>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</si>
  <si>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</si>
  <si>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</si>
  <si>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</si>
  <si>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</si>
  <si>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</si>
  <si>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</si>
  <si>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</si>
  <si>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</si>
  <si>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</si>
  <si>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</si>
  <si>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</si>
  <si>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</si>
  <si>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</si>
  <si>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</si>
  <si>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</si>
  <si>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</si>
  <si>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</si>
  <si>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</si>
  <si>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</si>
  <si>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</si>
  <si>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</si>
  <si>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</si>
  <si>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</si>
  <si>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</si>
  <si>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</si>
  <si>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</si>
  <si>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</si>
  <si>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</si>
  <si>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</si>
  <si>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</si>
  <si>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</si>
  <si>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</si>
  <si>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</si>
  <si>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</si>
  <si>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</si>
  <si>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</si>
  <si>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</si>
  <si>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</si>
  <si>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</si>
  <si>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</si>
  <si>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</si>
  <si>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</si>
  <si>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</si>
  <si>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</si>
  <si>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</si>
  <si>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</si>
  <si>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</si>
  <si>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</si>
  <si>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</si>
  <si>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</si>
  <si>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</si>
  <si>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</si>
  <si>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</si>
  <si>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</si>
  <si>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</si>
  <si>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</si>
  <si>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</si>
  <si>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</si>
  <si>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</si>
  <si>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</si>
  <si>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</si>
  <si>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</si>
  <si>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</si>
  <si>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</si>
  <si>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</si>
  <si>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</si>
  <si>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</si>
  <si>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</si>
  <si>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</si>
  <si>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</si>
  <si>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</si>
  <si>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</si>
  <si>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</si>
  <si>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</si>
  <si>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</si>
  <si>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</si>
  <si>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</si>
  <si>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</si>
  <si>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</si>
  <si>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</si>
  <si>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</si>
  <si>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</si>
  <si>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</si>
  <si>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</si>
  <si>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</si>
  <si>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</si>
  <si>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</si>
  <si>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</si>
  <si>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</si>
  <si>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</si>
  <si>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</si>
  <si>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</si>
  <si>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</si>
  <si>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</si>
  <si>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</si>
  <si>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</si>
  <si>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</si>
  <si>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</si>
  <si>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</si>
  <si>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</si>
  <si>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</si>
  <si>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</si>
  <si>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</si>
  <si>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</si>
  <si>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</si>
  <si>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</si>
  <si>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</si>
  <si>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</si>
  <si>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</si>
  <si>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</si>
  <si>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</si>
  <si>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</si>
  <si>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</si>
  <si>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</si>
  <si>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</si>
  <si>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</si>
  <si>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</si>
  <si>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</si>
  <si>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</si>
  <si>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</si>
  <si>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</si>
  <si>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</si>
  <si>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</si>
  <si>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</si>
  <si>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</si>
  <si>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</si>
  <si>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</si>
  <si>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</si>
  <si>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</si>
  <si>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</si>
  <si>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</si>
  <si>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</si>
  <si>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</si>
  <si>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</si>
  <si>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</si>
  <si>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</si>
  <si>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</si>
  <si>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</si>
  <si>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</si>
  <si>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</si>
  <si>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</si>
  <si>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</si>
  <si>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</si>
  <si>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</si>
  <si>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</si>
  <si>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</si>
  <si>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</si>
  <si>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</si>
  <si>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</si>
  <si>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</si>
  <si>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</si>
  <si>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</si>
  <si>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</si>
  <si>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</si>
  <si>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</si>
  <si>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</si>
  <si>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</si>
  <si>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</si>
  <si>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</si>
  <si>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</si>
  <si>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</si>
  <si>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</si>
  <si>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</si>
  <si>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</si>
  <si>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</si>
  <si>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</si>
  <si>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</si>
  <si>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</si>
  <si>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</si>
  <si>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</si>
  <si>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</si>
  <si>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</si>
  <si>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</si>
  <si>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</si>
  <si>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</si>
  <si>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</si>
  <si>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</si>
  <si>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</si>
  <si>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</si>
  <si>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</si>
  <si>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</si>
  <si>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</si>
  <si>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</si>
  <si>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</si>
  <si>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</si>
  <si>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</si>
  <si>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</si>
  <si>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октябрь</t>
  </si>
  <si>
    <t xml:space="preserve"> март</t>
  </si>
  <si>
    <t>март, август</t>
  </si>
  <si>
    <t xml:space="preserve"> июнь</t>
  </si>
  <si>
    <t>февраль, июль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</si>
  <si>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</si>
  <si>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</si>
  <si>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</si>
  <si>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</si>
  <si>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</si>
  <si>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</si>
  <si>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</si>
  <si>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</si>
  <si>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</si>
  <si>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</si>
  <si>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</si>
  <si>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9 по ул. Боровая за 2016 год</t>
  </si>
  <si>
    <t xml:space="preserve"> январь</t>
  </si>
  <si>
    <t>янв, мар, сен, окт</t>
  </si>
  <si>
    <t>12 | 1</t>
  </si>
  <si>
    <t>4,25 | 1</t>
  </si>
  <si>
    <t>1,6 | 24</t>
  </si>
  <si>
    <t>0,5 | 18</t>
  </si>
  <si>
    <t>1,1 | 3</t>
  </si>
  <si>
    <t>54 | 1</t>
  </si>
  <si>
    <t>1,5 | 1</t>
  </si>
  <si>
    <t>49,86 | 249</t>
  </si>
  <si>
    <t>49,86 | 33</t>
  </si>
  <si>
    <t>6,816 | 1</t>
  </si>
  <si>
    <t>49,86 | 2</t>
  </si>
  <si>
    <t>208 | 28</t>
  </si>
  <si>
    <t>104 | 22</t>
  </si>
  <si>
    <t>0,03744 | 6</t>
  </si>
  <si>
    <t>2,08 | 40</t>
  </si>
  <si>
    <t>2,08 | 10</t>
  </si>
  <si>
    <t>2,08 | 12</t>
  </si>
  <si>
    <t>208 | 32</t>
  </si>
  <si>
    <t>104 | 8</t>
  </si>
  <si>
    <t>0,99 | 1</t>
  </si>
  <si>
    <t>76 | 2</t>
  </si>
  <si>
    <t>1 | 122</t>
  </si>
  <si>
    <t>27 | 24</t>
  </si>
  <si>
    <t>2 | 5</t>
  </si>
  <si>
    <t>апрель, декабрь</t>
  </si>
  <si>
    <t>208 | 74</t>
  </si>
  <si>
    <t>27 | 27</t>
  </si>
  <si>
    <t>1 | 127</t>
  </si>
  <si>
    <t>1122 | 77</t>
  </si>
  <si>
    <t>1122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</si>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</sst>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10282.950000000001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185548.62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179451.66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179451.66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179451.66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16379.91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199829.62080726761</v>
      </c>
      <c r="G28" s="18">
        <f>и_ср_начисл-и_ср_стоимость_факт</f>
        <v>-14281.000807267614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28860.370000000003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43955.240000000005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173.53305133806896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326290.21000000002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312692.82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32796.67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410660.76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410660.76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594.17386574652107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6286.56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6095.6900000000005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557.23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6286.56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6286.56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380.99950824071692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67588.429999999993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66851.03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5427.93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85153.58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85153.58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944.96628827574978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66749.320000000007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66180.11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5173.41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66749.320000000007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66749.320000000007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4666.3058997290473</v>
      </c>
      <c r="F6" s="40"/>
      <c r="I6" s="27">
        <f>E6/1.18</f>
        <v>3954.496525194108</v>
      </c>
      <c r="J6" s="29">
        <f>[1]сумма!$Q$6</f>
        <v>12959.079134999998</v>
      </c>
      <c r="K6" s="29">
        <f>J6-I6</f>
        <v>9004.5826098058897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173.08980510005966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0.1522</v>
      </c>
      <c r="E8" s="48">
        <v>173.08980510005966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359.24863182034346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2.8992</v>
      </c>
      <c r="E25" s="48">
        <v>359.24863182034346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1397.1298263830874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0.96060000000000001</v>
      </c>
      <c r="E43" s="48">
        <v>883.65956523277919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6.0419999999999998</v>
      </c>
      <c r="E44" s="48">
        <v>513.47026115030826</v>
      </c>
      <c r="F44" s="49" t="s">
        <v>738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359.21276076374636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2.8992</v>
      </c>
      <c r="E101" s="35">
        <v>359.21276076374636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96.24204485012298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9.06E-2</v>
      </c>
      <c r="E106" s="56">
        <v>96.24204485012298</v>
      </c>
      <c r="F106" s="49" t="s">
        <v>738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2281.3828308116867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9.06E-2</v>
      </c>
      <c r="E120" s="56">
        <v>97.808414321531359</v>
      </c>
      <c r="F120" s="49" t="s">
        <v>738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288.06849851275479</v>
      </c>
      <c r="F127" s="49" t="s">
        <v>753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1625.5151034319522</v>
      </c>
      <c r="F130" s="49" t="s">
        <v>753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231.40551466579311</v>
      </c>
      <c r="F138" s="49" t="s">
        <v>736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25816.902956310692</v>
      </c>
      <c r="F197" s="75"/>
      <c r="I197" s="27">
        <f>E197/1.18</f>
        <v>21878.731318907368</v>
      </c>
      <c r="J197" s="29">
        <f>[1]сумма!$Q$11</f>
        <v>31082.599499999997</v>
      </c>
      <c r="K197" s="29">
        <f>J197-I197</f>
        <v>9203.8681810926282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25816.902956310692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0.54359999999999997</v>
      </c>
      <c r="E199" s="35">
        <v>2141.46620779258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3.6251999999999991</v>
      </c>
      <c r="E200" s="35">
        <v>5716.6985477727912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34.742800000000003</v>
      </c>
      <c r="E211" s="35">
        <v>12505.738418479312</v>
      </c>
      <c r="F211" s="49" t="s">
        <v>739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231.40551466579311</v>
      </c>
      <c r="F228" s="49" t="s">
        <v>736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3039.9198091567746</v>
      </c>
      <c r="F232" s="33"/>
      <c r="I232" s="27">
        <f>E232/1.18</f>
        <v>2576.2032280989615</v>
      </c>
      <c r="J232" s="29">
        <f>[1]сумма!$M$13</f>
        <v>4000.8600000000006</v>
      </c>
      <c r="K232" s="29">
        <f>J232-I232</f>
        <v>1424.6567719010391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3039.9198091567746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3039.9198091567746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3117.730312073315</v>
      </c>
      <c r="F266" s="75"/>
      <c r="I266" s="27">
        <f>E266/1.18</f>
        <v>2642.1443322655214</v>
      </c>
      <c r="J266" s="29">
        <f>[1]сумма!$Q$15</f>
        <v>14033.079052204816</v>
      </c>
      <c r="K266" s="29">
        <f>J266-I266</f>
        <v>11390.934719939294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3117.730312073315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0.20860000000000001</v>
      </c>
      <c r="E268" s="35">
        <v>641.49406214549617</v>
      </c>
      <c r="F268" s="33" t="s">
        <v>740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740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1</v>
      </c>
      <c r="E290" s="35">
        <v>41.072359803723749</v>
      </c>
      <c r="F290" s="33" t="s">
        <v>737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18.166959915485453</v>
      </c>
      <c r="F298" s="33" t="s">
        <v>737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109.18957323326028</v>
      </c>
      <c r="F308" s="33" t="s">
        <v>736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81.068587909533335</v>
      </c>
      <c r="F329" s="33" t="s">
        <v>753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791.14012058875244</v>
      </c>
      <c r="F333" s="33" t="s">
        <v>737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9</v>
      </c>
      <c r="E335" s="35">
        <v>438.7637474169166</v>
      </c>
      <c r="F335" s="33" t="s">
        <v>754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37564.337866787711</v>
      </c>
      <c r="F338" s="75"/>
      <c r="I338" s="27">
        <f>E338/1.18</f>
        <v>31834.184632870943</v>
      </c>
      <c r="J338" s="29">
        <f>[1]сумма!$Q$17</f>
        <v>27117.06</v>
      </c>
      <c r="K338" s="29">
        <f>J338-I338</f>
        <v>-4717.1246328709422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37564.337866787711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755</v>
      </c>
      <c r="E340" s="84">
        <v>61.267764667912807</v>
      </c>
      <c r="F340" s="49" t="s">
        <v>739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756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757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758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759</v>
      </c>
      <c r="E345" s="84">
        <v>7.8677184136390759</v>
      </c>
      <c r="F345" s="49" t="s">
        <v>741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760</v>
      </c>
      <c r="E346" s="48">
        <v>183.21740007931845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761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762</v>
      </c>
      <c r="E349" s="48">
        <v>28162.952428337969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763</v>
      </c>
      <c r="E351" s="48">
        <v>8597.3476618437435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764</v>
      </c>
      <c r="E353" s="84">
        <v>78.091290211970829</v>
      </c>
      <c r="F353" s="49" t="s">
        <v>736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765</v>
      </c>
      <c r="E354" s="48">
        <v>234.26191361704676</v>
      </c>
      <c r="F354" s="49" t="s">
        <v>742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66575.322196696405</v>
      </c>
      <c r="F355" s="75"/>
      <c r="I355" s="27">
        <f>E355/1.18</f>
        <v>56419.764573471533</v>
      </c>
      <c r="J355" s="29">
        <f>[1]сумма!$Q$19</f>
        <v>27334.060541112922</v>
      </c>
      <c r="K355" s="29">
        <f>J355-I355</f>
        <v>-29085.704032358612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18965.948427408792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766</v>
      </c>
      <c r="E358" s="89">
        <v>3073.563656450362</v>
      </c>
      <c r="F358" s="49" t="s">
        <v>744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767</v>
      </c>
      <c r="E359" s="89">
        <v>5283.9979490603737</v>
      </c>
      <c r="F359" s="49" t="s">
        <v>744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768</v>
      </c>
      <c r="E360" s="89">
        <v>39.960357049212448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769</v>
      </c>
      <c r="E361" s="89">
        <v>80.829561581155488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770</v>
      </c>
      <c r="E362" s="89">
        <v>137.72094329528096</v>
      </c>
      <c r="F362" s="49" t="s">
        <v>743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771</v>
      </c>
      <c r="E364" s="89">
        <v>397.72631853020755</v>
      </c>
      <c r="F364" s="49" t="s">
        <v>745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772</v>
      </c>
      <c r="E365" s="89">
        <v>2005.0246655159301</v>
      </c>
      <c r="F365" s="49" t="s">
        <v>746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773</v>
      </c>
      <c r="E366" s="89">
        <v>1935.5663429250039</v>
      </c>
      <c r="F366" s="49" t="s">
        <v>747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774</v>
      </c>
      <c r="E367" s="89">
        <v>86.95144119146407</v>
      </c>
      <c r="F367" s="49" t="s">
        <v>737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774</v>
      </c>
      <c r="E368" s="89">
        <v>127.00745439160222</v>
      </c>
      <c r="F368" s="49" t="s">
        <v>737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775</v>
      </c>
      <c r="E369" s="89">
        <v>1234.8252522999007</v>
      </c>
      <c r="F369" s="49" t="s">
        <v>748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776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777</v>
      </c>
      <c r="E371" s="89">
        <v>2024.1200246444737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778</v>
      </c>
      <c r="E372" s="89">
        <v>1168.1409580858199</v>
      </c>
      <c r="F372" s="49" t="s">
        <v>779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47609.373769287602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780</v>
      </c>
      <c r="E375" s="93">
        <v>4544.6954725933465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781</v>
      </c>
      <c r="E377" s="95">
        <v>411.94321396154015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782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783</v>
      </c>
      <c r="E379" s="95">
        <v>24529.09482485917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784</v>
      </c>
      <c r="E380" s="95">
        <v>8588.080972222815</v>
      </c>
      <c r="F380" s="49" t="s">
        <v>749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784</v>
      </c>
      <c r="E382" s="95">
        <v>1557.7047712395758</v>
      </c>
      <c r="F382" s="49" t="s">
        <v>750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784</v>
      </c>
      <c r="E383" s="95">
        <v>786.64031415638465</v>
      </c>
      <c r="F383" s="49" t="s">
        <v>751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785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12462.486432468932</v>
      </c>
      <c r="F386" s="75"/>
      <c r="I386" s="27">
        <f>E386/1.18</f>
        <v>10561.429180058418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12462.486432468932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7110.4206237791495</v>
      </c>
      <c r="F388" s="75"/>
      <c r="I388" s="27">
        <f>E388/1.18</f>
        <v>6025.7801896433475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7110.4206237791495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39476.150807267593</v>
      </c>
      <c r="F390" s="75"/>
      <c r="I390" s="27">
        <f>E390/1.18</f>
        <v>33454.365090904743</v>
      </c>
      <c r="J390" s="27">
        <f>SUM(I6:I390)</f>
        <v>169347.09907141497</v>
      </c>
      <c r="K390" s="27">
        <f>J390*1.01330668353499*1.18</f>
        <v>202488.64584506574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39476.150807267593</v>
      </c>
      <c r="F391" s="49" t="s">
        <v>731</v>
      </c>
      <c r="I391" s="27">
        <f>E6+E197+E232+E266+E338+E355+E386+E388+E390</f>
        <v>199829.57690426963</v>
      </c>
      <c r="J391" s="27">
        <f>I391-K391</f>
        <v>-139334.1993344521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2017-05-15T09:03:36Z</dcterms:modified>
</cp:coreProperties>
</file>